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uzan\Desktop\Jawlah\Tools\"/>
    </mc:Choice>
  </mc:AlternateContent>
  <xr:revisionPtr revIDLastSave="0" documentId="13_ncr:1_{90098B99-2370-4023-A9FF-A05DDED82FE0}" xr6:coauthVersionLast="41" xr6:coauthVersionMax="44" xr10:uidLastSave="{00000000-0000-0000-0000-000000000000}"/>
  <bookViews>
    <workbookView xWindow="-110" yWindow="-110" windowWidth="22780" windowHeight="14660" xr2:uid="{ABF5120F-01B2-4D00-B8E6-5B2A5AE8061D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H10" i="3"/>
  <c r="I54" i="3" l="1"/>
  <c r="I32" i="3" l="1"/>
  <c r="I38" i="3" s="1"/>
  <c r="F12" i="3"/>
  <c r="F15" i="3" s="1"/>
  <c r="I21" i="3"/>
  <c r="I23" i="3" s="1"/>
  <c r="I39" i="3" s="1"/>
  <c r="E12" i="3"/>
  <c r="E15" i="3" s="1"/>
  <c r="G12" i="3"/>
  <c r="G15" i="3" s="1"/>
  <c r="H12" i="3"/>
  <c r="H15" i="3" s="1"/>
  <c r="I12" i="3"/>
  <c r="I15" i="3" s="1"/>
  <c r="F13" i="3" l="1"/>
  <c r="I40" i="3"/>
  <c r="I47" i="3" s="1"/>
  <c r="I48" i="3" s="1"/>
  <c r="G13" i="3"/>
  <c r="I13" i="3"/>
  <c r="E13" i="3"/>
  <c r="H13" i="3"/>
  <c r="I56" i="3" l="1"/>
  <c r="I57" i="3" s="1"/>
  <c r="I55" i="3"/>
</calcChain>
</file>

<file path=xl/sharedStrings.xml><?xml version="1.0" encoding="utf-8"?>
<sst xmlns="http://schemas.openxmlformats.org/spreadsheetml/2006/main" count="38" uniqueCount="33">
  <si>
    <t>مبيعات</t>
  </si>
  <si>
    <t>نسبة النمو</t>
  </si>
  <si>
    <t>تكلفة المبيعات</t>
  </si>
  <si>
    <t>الربح الإجمالي</t>
  </si>
  <si>
    <t>هامش الربح الإجمالي</t>
  </si>
  <si>
    <t>المصاريف التشغيلية</t>
  </si>
  <si>
    <t>الربح التشغيلي</t>
  </si>
  <si>
    <t>ريال/دولار</t>
  </si>
  <si>
    <t>السنة 1</t>
  </si>
  <si>
    <t>السنة 2</t>
  </si>
  <si>
    <t>السنة 3</t>
  </si>
  <si>
    <t>السنة 4</t>
  </si>
  <si>
    <t>مبلغ الاستثمار</t>
  </si>
  <si>
    <t>قيمة الشركة عند التخارج</t>
  </si>
  <si>
    <t>التقييم قبل الاستثمار</t>
  </si>
  <si>
    <t>التقييم بعد الاستثمار</t>
  </si>
  <si>
    <t>نسبة المستثمر عند التخارج</t>
  </si>
  <si>
    <t>المبلغ المطلوب الحصول عليه عند التخارج</t>
  </si>
  <si>
    <t>السنة 5</t>
  </si>
  <si>
    <t>معدل التآكل المتوقع Diltuion Factor</t>
  </si>
  <si>
    <t>أولاً: إعداد قائمة دخل مختصرة</t>
  </si>
  <si>
    <t xml:space="preserve">ثانياً: تقدير قيمة الشركة ككل عند التخارج </t>
  </si>
  <si>
    <t>ثالثاً: تحديد المبلغ الذي يرغب المستثمر بالحصول عليه عند التخارج</t>
  </si>
  <si>
    <t>رابعاً: نسبة المستثمر عند التخارج</t>
  </si>
  <si>
    <t xml:space="preserve">خامساً: تحديد نسبة المستثمر عند إغلاق الصفقة </t>
  </si>
  <si>
    <t>النسبة المطلوبة المطلوبة عند إغلاق الصفقة</t>
  </si>
  <si>
    <t>سادساً: تقييم الشركة  Pre Money Valuation</t>
  </si>
  <si>
    <t>قم بتعبئة الخانات باللون الأزرق فقط !!</t>
  </si>
  <si>
    <t>مضاعف المبيعات المتوقع عند التخارج</t>
  </si>
  <si>
    <t xml:space="preserve"> تقييم الشركات الناشئة بطريقة VC Method</t>
  </si>
  <si>
    <t>المبيعات في سنة التخارج ( بافتراض سنة 5)</t>
  </si>
  <si>
    <t>عدد سنوات الاستثمار ( هي نفس سنة التخارج)</t>
  </si>
  <si>
    <t>العائد المطلوب IRR من قبل المستثمر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</si>
</sst>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30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2" applyNumberFormat="1" applyFont="1"/>
    <xf numFmtId="0" fontId="5" fillId="0" borderId="0" xfId="0" applyFont="1"/>
    <xf numFmtId="165" fontId="6" fillId="0" borderId="0" xfId="3" applyNumberFormat="1" applyFont="1" applyAlignment="1">
      <alignment horizontal="right"/>
    </xf>
    <xf numFmtId="44" fontId="5" fillId="0" borderId="0" xfId="2" applyFont="1"/>
    <xf numFmtId="164" fontId="3" fillId="0" borderId="0" xfId="2" applyNumberFormat="1" applyFont="1"/>
    <xf numFmtId="9" fontId="5" fillId="0" borderId="0" xfId="3" applyFont="1"/>
    <xf numFmtId="0" fontId="2" fillId="0" borderId="2" xfId="0" applyFont="1" applyBorder="1"/>
    <xf numFmtId="43" fontId="3" fillId="0" borderId="0" xfId="0" applyNumberFormat="1" applyFont="1"/>
    <xf numFmtId="167" fontId="8" fillId="0" borderId="0" xfId="1" applyNumberFormat="1" applyFont="1"/>
    <xf numFmtId="165" fontId="2" fillId="0" borderId="0" xfId="3" applyNumberFormat="1" applyFont="1"/>
    <xf numFmtId="164" fontId="2" fillId="0" borderId="1" xfId="2" applyNumberFormat="1" applyFont="1" applyBorder="1" applyAlignment="1">
      <alignment horizontal="right"/>
    </xf>
    <xf numFmtId="164" fontId="9" fillId="0" borderId="0" xfId="2" applyNumberFormat="1" applyFont="1" applyAlignment="1">
      <alignment horizontal="right"/>
    </xf>
    <xf numFmtId="164" fontId="1" fillId="0" borderId="0" xfId="2" applyNumberFormat="1" applyAlignment="1">
      <alignment horizontal="right"/>
    </xf>
    <xf numFmtId="0" fontId="9" fillId="0" borderId="2" xfId="0" applyFont="1" applyBorder="1"/>
    <xf numFmtId="164" fontId="9" fillId="0" borderId="2" xfId="2" applyNumberFormat="1" applyFont="1" applyBorder="1"/>
    <xf numFmtId="166" fontId="9" fillId="0" borderId="2" xfId="0" applyNumberFormat="1" applyFont="1" applyBorder="1" applyAlignment="1">
      <alignment horizontal="center"/>
    </xf>
    <xf numFmtId="165" fontId="9" fillId="0" borderId="2" xfId="3" applyNumberFormat="1" applyFont="1" applyBorder="1" applyAlignment="1">
      <alignment horizontal="center"/>
    </xf>
    <xf numFmtId="9" fontId="9" fillId="0" borderId="2" xfId="3" applyFont="1" applyBorder="1" applyAlignment="1">
      <alignment horizontal="center"/>
    </xf>
    <xf numFmtId="164" fontId="7" fillId="0" borderId="2" xfId="2" applyNumberFormat="1" applyFont="1" applyBorder="1"/>
    <xf numFmtId="165" fontId="7" fillId="0" borderId="2" xfId="3" applyNumberFormat="1" applyFont="1" applyBorder="1" applyAlignment="1">
      <alignment horizontal="center"/>
    </xf>
    <xf numFmtId="164" fontId="2" fillId="0" borderId="0" xfId="2" applyNumberFormat="1" applyFont="1" applyAlignment="1">
      <alignment horizontal="right"/>
    </xf>
    <xf numFmtId="9" fontId="10" fillId="0" borderId="0" xfId="3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7" fillId="2" borderId="2" xfId="2" applyNumberFormat="1" applyFont="1" applyFill="1" applyBorder="1"/>
    <xf numFmtId="0" fontId="11" fillId="0" borderId="0" xfId="0" applyFont="1"/>
    <xf numFmtId="9" fontId="3" fillId="0" borderId="0" xfId="3" applyFont="1"/>
    <xf numFmtId="164" fontId="4" fillId="0" borderId="2" xfId="2" applyNumberFormat="1" applyFont="1" applyBorder="1"/>
    <xf numFmtId="0" fontId="4" fillId="0" borderId="2" xfId="0" applyFont="1" applyBorder="1"/>
    <xf numFmtId="164" fontId="2" fillId="0" borderId="0" xfId="2" applyNumberFormat="1" applyFont="1" applyBorder="1" applyAlignment="1">
      <alignment horizontal="right"/>
    </xf>
    <xf numFmtId="164" fontId="7" fillId="0" borderId="2" xfId="2" applyNumberFormat="1" applyFont="1" applyFill="1" applyBorder="1"/>
    <xf numFmtId="0" fontId="12" fillId="0" borderId="0" xfId="0" applyFont="1"/>
    <xf numFmtId="0" fontId="3" fillId="0" borderId="0" xfId="0" applyFont="1" applyFill="1"/>
    <xf numFmtId="164" fontId="7" fillId="0" borderId="0" xfId="2" applyNumberFormat="1" applyFont="1" applyBorder="1"/>
    <xf numFmtId="0" fontId="4" fillId="0" borderId="0" xfId="0" applyFont="1" applyBorder="1"/>
    <xf numFmtId="164" fontId="4" fillId="0" borderId="0" xfId="2" applyNumberFormat="1" applyFont="1" applyBorder="1"/>
    <xf numFmtId="0" fontId="2" fillId="0" borderId="0" xfId="0" applyFont="1" applyBorder="1"/>
    <xf numFmtId="165" fontId="7" fillId="0" borderId="0" xfId="3" applyNumberFormat="1" applyFont="1" applyBorder="1" applyAlignment="1">
      <alignment horizontal="center"/>
    </xf>
    <xf numFmtId="0" fontId="13" fillId="0" borderId="0" xfId="0" applyFont="1"/>
    <xf numFmtId="0" fontId="14" fillId="2" borderId="0" xfId="0" applyFont="1" applyFill="1"/>
    <xf numFmtId="0" fontId="3" fillId="2" borderId="0" xfId="0" applyFont="1" applyFill="1"/>
    <xf numFmtId="0" fontId="9" fillId="0" borderId="2" xfId="3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right" vertical="top"/>
    </xf>
    <xf numFmtId="0" fontId="3" fillId="4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142874</xdr:colOff>
      <xdr:row>0</xdr:row>
      <xdr:rowOff>0</xdr:rowOff>
    </xdr:from>
    <xdr:to>
      <xdr:col>14</xdr:col>
      <xdr:colOff>238124</xdr:colOff>
      <xdr:row>5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10615F-1DB5-4EF7-B1D5-1E3CF87EF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4" y="0"/>
          <a:ext cx="37147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4BFA-0F76-4AD4-9A3D-C50D1FC5D63B}">
  <dimension ref="A1:O62"/>
  <sheetViews>
    <sheetView showGridLines="0" tabSelected="1" workbookViewId="0">
      <selection activeCell="E49" sqref="E49"/>
    </sheetView>
  </sheetViews>
  <sheetFormatPr defaultColWidth="9.1796875" defaultRowHeight="13" x14ac:dyDescent="0.3"/>
  <cols>
    <col min="1" max="3" width="9.1796875" style="1"/>
    <col min="4" max="4" width="4.26953125" style="1" bestFit="1" customWidth="1"/>
    <col min="5" max="7" width="15.26953125" style="1" bestFit="1" customWidth="1"/>
    <col min="8" max="9" width="13.54296875" style="1" customWidth="1"/>
    <col min="10" max="10" width="31.81640625" style="1" bestFit="1" customWidth="1"/>
    <col min="11" max="14" width="13.54296875" style="1" customWidth="1"/>
    <col min="15" max="15" width="16.26953125" style="1" customWidth="1"/>
    <col min="16" max="16" width="9.1796875" style="1"/>
    <col min="17" max="17" width="15.26953125" style="1" bestFit="1" customWidth="1"/>
    <col min="18" max="16384" width="9.1796875" style="1"/>
  </cols>
  <sheetData>
    <row r="1" spans="1:12" ht="38.5" x14ac:dyDescent="0.85">
      <c r="A1" s="42"/>
      <c r="B1" s="42"/>
      <c r="C1" s="42"/>
      <c r="D1" s="42"/>
      <c r="E1" s="41" t="s">
        <v>27</v>
      </c>
      <c r="J1" s="40" t="s">
        <v>29</v>
      </c>
    </row>
    <row r="6" spans="1:12" ht="26" x14ac:dyDescent="0.6">
      <c r="J6" s="33" t="s">
        <v>20</v>
      </c>
    </row>
    <row r="7" spans="1:12" ht="16.5" customHeight="1" x14ac:dyDescent="0.3"/>
    <row r="8" spans="1:12" s="2" customFormat="1" ht="16.5" customHeight="1" x14ac:dyDescent="0.35">
      <c r="E8" s="44" t="s">
        <v>18</v>
      </c>
      <c r="F8" s="44" t="s">
        <v>11</v>
      </c>
      <c r="G8" s="44" t="s">
        <v>10</v>
      </c>
      <c r="H8" s="44" t="s">
        <v>9</v>
      </c>
      <c r="I8" s="44" t="s">
        <v>8</v>
      </c>
      <c r="J8" s="45" t="s">
        <v>7</v>
      </c>
    </row>
    <row r="9" spans="1:12" s="3" customFormat="1" ht="16.5" customHeight="1" x14ac:dyDescent="0.35">
      <c r="E9" s="14">
        <v>10000000</v>
      </c>
      <c r="F9" s="14">
        <v>5000000</v>
      </c>
      <c r="G9" s="14">
        <v>1000000</v>
      </c>
      <c r="H9" s="14">
        <v>500000</v>
      </c>
      <c r="I9" s="14">
        <v>100000</v>
      </c>
      <c r="J9" s="23" t="s">
        <v>0</v>
      </c>
    </row>
    <row r="10" spans="1:12" s="4" customFormat="1" ht="16.5" customHeight="1" x14ac:dyDescent="0.35">
      <c r="E10" s="5">
        <f t="shared" ref="E10:G10" si="0">E9/F9-1</f>
        <v>1</v>
      </c>
      <c r="F10" s="5">
        <f t="shared" si="0"/>
        <v>4</v>
      </c>
      <c r="G10" s="5">
        <f t="shared" si="0"/>
        <v>1</v>
      </c>
      <c r="H10" s="5">
        <f>H9/I9-1</f>
        <v>4</v>
      </c>
      <c r="I10" s="5">
        <v>0</v>
      </c>
      <c r="J10" s="24" t="s">
        <v>1</v>
      </c>
      <c r="K10" s="6"/>
      <c r="L10" s="6"/>
    </row>
    <row r="11" spans="1:12" s="7" customFormat="1" ht="16.5" customHeight="1" x14ac:dyDescent="0.35">
      <c r="E11" s="14">
        <v>7000000</v>
      </c>
      <c r="F11" s="14">
        <v>4000000</v>
      </c>
      <c r="G11" s="14">
        <v>700000</v>
      </c>
      <c r="H11" s="14">
        <v>400000</v>
      </c>
      <c r="I11" s="14">
        <v>75000</v>
      </c>
      <c r="J11" s="25" t="s">
        <v>2</v>
      </c>
    </row>
    <row r="12" spans="1:12" s="7" customFormat="1" ht="16.5" customHeight="1" x14ac:dyDescent="0.35">
      <c r="E12" s="15">
        <f>E9-E11</f>
        <v>3000000</v>
      </c>
      <c r="F12" s="15">
        <f>F9-F11</f>
        <v>1000000</v>
      </c>
      <c r="G12" s="15">
        <f>G9-G11</f>
        <v>300000</v>
      </c>
      <c r="H12" s="15">
        <f>H9-H11</f>
        <v>100000</v>
      </c>
      <c r="I12" s="15">
        <f>I9-I11</f>
        <v>25000</v>
      </c>
      <c r="J12" s="23" t="s">
        <v>3</v>
      </c>
    </row>
    <row r="13" spans="1:12" s="8" customFormat="1" ht="16.5" customHeight="1" x14ac:dyDescent="0.35">
      <c r="E13" s="5">
        <f>E12/E9</f>
        <v>0.3</v>
      </c>
      <c r="F13" s="5">
        <f>F12/F9</f>
        <v>0.2</v>
      </c>
      <c r="G13" s="5">
        <f>G12/G9</f>
        <v>0.3</v>
      </c>
      <c r="H13" s="5">
        <f>H12/H9</f>
        <v>0.2</v>
      </c>
      <c r="I13" s="5">
        <f>I12/I9</f>
        <v>0.25</v>
      </c>
      <c r="J13" s="24" t="s">
        <v>4</v>
      </c>
    </row>
    <row r="14" spans="1:12" s="7" customFormat="1" ht="16.5" customHeight="1" x14ac:dyDescent="0.35">
      <c r="E14" s="14">
        <v>100000</v>
      </c>
      <c r="F14" s="14">
        <v>150000</v>
      </c>
      <c r="G14" s="14">
        <v>200000</v>
      </c>
      <c r="H14" s="14">
        <v>200000</v>
      </c>
      <c r="I14" s="14">
        <v>300000</v>
      </c>
      <c r="J14" s="25" t="s">
        <v>5</v>
      </c>
    </row>
    <row r="15" spans="1:12" s="7" customFormat="1" ht="16.5" customHeight="1" x14ac:dyDescent="0.35">
      <c r="E15" s="13">
        <f>E12-E14</f>
        <v>2900000</v>
      </c>
      <c r="F15" s="13">
        <f>F12-F14</f>
        <v>850000</v>
      </c>
      <c r="G15" s="13">
        <f>G12-G14</f>
        <v>100000</v>
      </c>
      <c r="H15" s="13">
        <f>H12-H14</f>
        <v>-100000</v>
      </c>
      <c r="I15" s="13">
        <f>I12-I14</f>
        <v>-275000</v>
      </c>
      <c r="J15" s="13" t="s">
        <v>6</v>
      </c>
    </row>
    <row r="16" spans="1:12" s="7" customFormat="1" ht="16.5" customHeight="1" x14ac:dyDescent="0.35">
      <c r="E16" s="31"/>
      <c r="F16" s="31"/>
      <c r="G16" s="31"/>
      <c r="H16" s="31"/>
      <c r="I16" s="31"/>
      <c r="J16" s="31"/>
    </row>
    <row r="17" spans="1:15" ht="16.5" customHeight="1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5" s="34" customFormat="1" ht="16.5" customHeight="1" x14ac:dyDescent="0.3"/>
    <row r="19" spans="1:15" ht="26" x14ac:dyDescent="0.6">
      <c r="J19" s="33" t="s">
        <v>21</v>
      </c>
    </row>
    <row r="20" spans="1:15" ht="16.5" customHeight="1" x14ac:dyDescent="0.3"/>
    <row r="21" spans="1:15" ht="16.5" customHeight="1" x14ac:dyDescent="0.35">
      <c r="I21" s="17">
        <f>E9</f>
        <v>10000000</v>
      </c>
      <c r="J21" s="16" t="s">
        <v>30</v>
      </c>
    </row>
    <row r="22" spans="1:15" ht="16.5" customHeight="1" x14ac:dyDescent="0.35">
      <c r="I22" s="18">
        <v>10</v>
      </c>
      <c r="J22" s="16" t="s">
        <v>28</v>
      </c>
      <c r="N22" s="3"/>
      <c r="O22" s="10"/>
    </row>
    <row r="23" spans="1:15" ht="16.5" customHeight="1" x14ac:dyDescent="0.35">
      <c r="I23" s="21">
        <f>I22*I21</f>
        <v>100000000</v>
      </c>
      <c r="J23" s="30" t="s">
        <v>13</v>
      </c>
      <c r="O23" s="11"/>
    </row>
    <row r="24" spans="1:15" ht="16.5" customHeight="1" x14ac:dyDescent="0.35">
      <c r="I24" s="35"/>
      <c r="J24" s="36"/>
      <c r="O24" s="11"/>
    </row>
    <row r="25" spans="1:15" ht="16.5" customHeight="1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5" ht="16.5" customHeight="1" x14ac:dyDescent="0.35">
      <c r="O26" s="11"/>
    </row>
    <row r="27" spans="1:15" ht="26" x14ac:dyDescent="0.6">
      <c r="J27" s="33" t="s">
        <v>22</v>
      </c>
    </row>
    <row r="28" spans="1:15" ht="16.5" customHeight="1" x14ac:dyDescent="0.3"/>
    <row r="29" spans="1:15" ht="16.5" customHeight="1" x14ac:dyDescent="0.35">
      <c r="I29" s="17">
        <v>2000000</v>
      </c>
      <c r="J29" s="16" t="s">
        <v>12</v>
      </c>
      <c r="O29" s="11"/>
    </row>
    <row r="30" spans="1:15" ht="16.5" customHeight="1" x14ac:dyDescent="0.35">
      <c r="I30" s="43">
        <v>5</v>
      </c>
      <c r="J30" s="16" t="s">
        <v>31</v>
      </c>
    </row>
    <row r="31" spans="1:15" ht="16.5" customHeight="1" x14ac:dyDescent="0.35">
      <c r="I31" s="19">
        <v>0.3797296614611998</v>
      </c>
      <c r="J31" s="16" t="s">
        <v>32</v>
      </c>
    </row>
    <row r="32" spans="1:15" ht="16.5" customHeight="1" x14ac:dyDescent="0.35">
      <c r="I32" s="29">
        <f>I29*((1+I31)^I30)</f>
        <v>9999999.9999994561</v>
      </c>
      <c r="J32" s="9" t="s">
        <v>17</v>
      </c>
      <c r="N32" s="12"/>
    </row>
    <row r="33" spans="1:14" ht="16.5" customHeight="1" x14ac:dyDescent="0.35">
      <c r="I33" s="37"/>
      <c r="J33" s="38"/>
      <c r="N33" s="12"/>
    </row>
    <row r="34" spans="1:14" ht="16.5" customHeight="1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4" ht="16.5" customHeight="1" x14ac:dyDescent="0.3">
      <c r="L35" s="10"/>
    </row>
    <row r="36" spans="1:14" ht="26" x14ac:dyDescent="0.6">
      <c r="J36" s="33" t="s">
        <v>23</v>
      </c>
    </row>
    <row r="37" spans="1:14" ht="16.5" customHeight="1" x14ac:dyDescent="0.3"/>
    <row r="38" spans="1:14" ht="16.5" customHeight="1" x14ac:dyDescent="0.35">
      <c r="I38" s="21">
        <f>I32</f>
        <v>9999999.9999994561</v>
      </c>
      <c r="J38" s="9" t="s">
        <v>17</v>
      </c>
    </row>
    <row r="39" spans="1:14" ht="16.5" customHeight="1" x14ac:dyDescent="0.35">
      <c r="I39" s="21">
        <f>I23</f>
        <v>100000000</v>
      </c>
      <c r="J39" s="30" t="s">
        <v>13</v>
      </c>
    </row>
    <row r="40" spans="1:14" ht="16.5" customHeight="1" x14ac:dyDescent="0.35">
      <c r="I40" s="22">
        <f>I32/I23</f>
        <v>9.9999999999994565E-2</v>
      </c>
      <c r="J40" s="9" t="s">
        <v>16</v>
      </c>
    </row>
    <row r="41" spans="1:14" ht="16.5" customHeight="1" x14ac:dyDescent="0.35">
      <c r="I41" s="39"/>
      <c r="J41" s="38"/>
    </row>
    <row r="42" spans="1:14" ht="16.5" customHeight="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4" s="34" customFormat="1" ht="16.5" customHeight="1" x14ac:dyDescent="0.3"/>
    <row r="44" spans="1:14" ht="26" x14ac:dyDescent="0.6">
      <c r="J44" s="33" t="s">
        <v>24</v>
      </c>
    </row>
    <row r="45" spans="1:14" ht="16.5" customHeight="1" x14ac:dyDescent="0.3">
      <c r="J45" s="27"/>
    </row>
    <row r="46" spans="1:14" ht="16.5" customHeight="1" x14ac:dyDescent="0.35">
      <c r="I46" s="20">
        <v>0.5</v>
      </c>
      <c r="J46" s="16" t="s">
        <v>19</v>
      </c>
    </row>
    <row r="47" spans="1:14" ht="16.5" customHeight="1" x14ac:dyDescent="0.35">
      <c r="I47" s="22">
        <f>I40</f>
        <v>9.9999999999994565E-2</v>
      </c>
      <c r="J47" s="9" t="s">
        <v>16</v>
      </c>
    </row>
    <row r="48" spans="1:14" ht="16.5" customHeight="1" x14ac:dyDescent="0.35">
      <c r="I48" s="22">
        <f>I47/(1-I46)</f>
        <v>0.19999999999998913</v>
      </c>
      <c r="J48" s="9" t="s">
        <v>25</v>
      </c>
    </row>
    <row r="49" spans="1:12" ht="16.5" customHeight="1" x14ac:dyDescent="0.35">
      <c r="I49" s="39"/>
      <c r="J49" s="38"/>
    </row>
    <row r="50" spans="1:12" ht="16.5" customHeight="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2" ht="16.5" customHeight="1" x14ac:dyDescent="0.3"/>
    <row r="52" spans="1:12" ht="26" x14ac:dyDescent="0.6">
      <c r="J52" s="33" t="s">
        <v>26</v>
      </c>
    </row>
    <row r="53" spans="1:12" ht="16.5" customHeight="1" x14ac:dyDescent="0.3">
      <c r="J53" s="27"/>
    </row>
    <row r="54" spans="1:12" ht="16.5" customHeight="1" x14ac:dyDescent="0.35">
      <c r="D54" s="28"/>
      <c r="I54" s="21">
        <f>I29</f>
        <v>2000000</v>
      </c>
      <c r="J54" s="9" t="s">
        <v>12</v>
      </c>
      <c r="L54" s="28"/>
    </row>
    <row r="55" spans="1:12" ht="16.5" customHeight="1" x14ac:dyDescent="0.35">
      <c r="D55" s="28"/>
      <c r="I55" s="22">
        <f>I48</f>
        <v>0.19999999999998913</v>
      </c>
      <c r="J55" s="9" t="s">
        <v>25</v>
      </c>
    </row>
    <row r="56" spans="1:12" ht="16.5" customHeight="1" x14ac:dyDescent="0.35">
      <c r="I56" s="32">
        <f>I29/I48</f>
        <v>10000000.000000544</v>
      </c>
      <c r="J56" s="9" t="s">
        <v>15</v>
      </c>
    </row>
    <row r="57" spans="1:12" ht="16.5" customHeight="1" x14ac:dyDescent="0.35">
      <c r="I57" s="26">
        <f>I56-I29</f>
        <v>8000000.0000005439</v>
      </c>
      <c r="J57" s="9" t="s">
        <v>14</v>
      </c>
    </row>
    <row r="58" spans="1:12" ht="16.5" customHeight="1" x14ac:dyDescent="0.3"/>
    <row r="59" spans="1:12" ht="16.5" customHeight="1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2" ht="16.5" customHeight="1" x14ac:dyDescent="0.3"/>
    <row r="61" spans="1:12" ht="16.5" customHeight="1" x14ac:dyDescent="0.3"/>
    <row r="62" spans="1:12" ht="16.5" customHeight="1" x14ac:dyDescent="0.3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أحمد ابراهيم الفوزان Ahmed I Alfouzan</cp:lastModifiedBy>
  <dcterms:created xsi:type="dcterms:W3CDTF">2019-09-23T18:04:53Z</dcterms:created>
  <dcterms:modified xsi:type="dcterms:W3CDTF">2020-01-08T20:47:11Z</dcterms:modified>
</cp:coreProperties>
</file>